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<sst xmlns="http://schemas.openxmlformats.org/spreadsheetml/2006/main" count="378" uniqueCount="191">
  <si>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</si>
  <si>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</si>
  <si>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</si>
  <si>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</si>
  <si>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</si>
  <si>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</si>
  <si>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</si>
  <si>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</si>
  <si>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</si>
  <si>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</si>
  <si>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</si>
  <si>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</si>
  <si>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</si>
  <si>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</si>
  <si>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</si>
  <si>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</si>
  <si>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</si>
  <si>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</si>
  <si>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</si>
  <si>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</si>
  <si>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</si>
  <si>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</si>
  <si>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</si>
  <si>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</si>
  <si>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</si>
  <si>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</si>
  <si>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</si>
  <si>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</si>
  <si>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</si>
  <si>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</si>
  <si>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</si>
  <si>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</si>
  <si>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</si>
  <si>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</si>
  <si>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</si>
  <si>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</si>
  <si>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</si>
  <si>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</si>
  <si>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</si>
  <si>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</si>
  <si>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</si>
  <si>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</si>
  <si>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</si>
  <si>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</si>
  <si>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</si>
  <si>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</si>
  <si>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</si>
  <si>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</si>
  <si>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</si>
  <si>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</si>
  <si>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</si>
  <si>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</si>
  <si>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</si>
  <si>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</si>
  <si>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</si>
  <si>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</si>
  <si>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</si>
  <si>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</si>
  <si>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</si>
  <si>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</si>
  <si>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</si>
  <si>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</si>
  <si>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</si>
  <si>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</si>
  <si>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</si>
  <si>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</si>
  <si>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</si>
  <si>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</si>
  <si>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</si>
  <si>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</si>
  <si>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</si>
  <si>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</si>
  <si>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</si>
  <si>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</si>
  <si>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</si>
  <si>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</si>
  <si>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</si>
  <si>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</si>
  <si>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</si>
  <si>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</si>
  <si>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</si>
  <si>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</si>
  <si>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</si>
  <si>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</si>
  <si>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</si>
  <si>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</si>
  <si>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</si>
  <si>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</si>
  <si>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</si>
  <si>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</si>
  <si>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</si>
  <si>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</si>
  <si>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</si>
  <si>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</si>
  <si>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</si>
  <si>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</si>
  <si>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</si>
  <si>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</si>
  <si>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</si>
  <si>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</si>
  <si>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</si>
  <si>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</si>
  <si>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</si>
  <si>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</si>
  <si>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</si>
  <si>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</si>
  <si>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</si>
  <si>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</si>
  <si>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</si>
  <si>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</si>
  <si>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</si>
  <si>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</si>
  <si>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</si>
  <si>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</si>
  <si>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</si>
  <si>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</si>
  <si>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</si>
  <si>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</si>
  <si>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</si>
  <si>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</si>
  <si>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</si>
  <si>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</si>
  <si>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</si>
  <si>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</si>
  <si>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</si>
  <si>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</si>
  <si>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</si>
  <si>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</si>
  <si>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</si>
  <si>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</si>
  <si>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</si>
  <si>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</si>
  <si>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</si>
  <si>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</si>
  <si>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</si>
  <si>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</si>
  <si>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</si>
  <si>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</si>
  <si>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</si>
  <si>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</si>
  <si>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</si>
  <si>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</si>
  <si>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</si>
  <si>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</si>
  <si>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</si>
  <si>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</si>
  <si>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</si>
  <si>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</si>
  <si>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</si>
  <si>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</si>
  <si>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</si>
  <si>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</si>
  <si>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</si>
  <si>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</si>
  <si>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</si>
  <si>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</si>
  <si>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</si>
  <si>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</si>
  <si>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</si>
  <si>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</si>
  <si>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</si>
  <si>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</si>
  <si>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</si>
  <si>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</si>
  <si>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</si>
  <si>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</si>
  <si>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</si>
  <si>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</si>
  <si>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</si>
  <si>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</si>
  <si>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</si>
  <si>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</si>
  <si>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</si>
  <si>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</si>
  <si>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</si>
  <si>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</si>
  <si>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</si>
  <si>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</si>
  <si>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</si>
  <si>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</si>
  <si>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</si>
  <si>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</si>
  <si>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</si>
  <si>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</si>
  <si>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BEDEKOVČINA</t>
  </si>
  <si>
    <t>Ravnatelj:</t>
  </si>
  <si>
    <t>Ivan Paradi, prof</t>
  </si>
  <si>
    <t xml:space="preserve"> </t>
  </si>
  <si>
    <t>FINANCIJSKI PLAN ZA 2019.GODINU</t>
  </si>
  <si>
    <t>PROJEKCIJE ZA 2020. I 2021.G.</t>
  </si>
  <si>
    <t>10.2018.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</si>
</sst>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"/>
  <sheetViews>
    <sheetView tabSelected="1" zoomScalePageLayoutView="0" workbookViewId="0" topLeftCell="A1">
      <selection activeCell="M231" sqref="M23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44" t="s">
        <v>188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44" t="s">
        <v>189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6:7" ht="12.75">
      <c r="F3" s="55" t="s">
        <v>187</v>
      </c>
      <c r="G3" s="55"/>
    </row>
    <row r="4" spans="2:8" ht="12.75">
      <c r="B4" s="45" t="s">
        <v>184</v>
      </c>
      <c r="C4" s="45"/>
      <c r="D4" s="45"/>
      <c r="E4" s="45"/>
      <c r="F4" s="45"/>
      <c r="G4" s="45"/>
      <c r="H4" s="45"/>
    </row>
    <row r="5" spans="2:8" ht="12.75">
      <c r="B5" s="28"/>
      <c r="C5" s="28"/>
      <c r="D5" s="28"/>
      <c r="E5" s="28"/>
      <c r="F5" s="28"/>
      <c r="G5" s="28"/>
      <c r="H5" s="28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2"/>
      <c r="N8" s="43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2019</v>
      </c>
      <c r="M9" s="23">
        <v>2020</v>
      </c>
      <c r="N9" s="23">
        <v>2021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f aca="true" t="shared" si="0" ref="C11:K11">SUM(C12+C37+C42+C44+C49)</f>
        <v>6056000</v>
      </c>
      <c r="D11" s="29">
        <f t="shared" si="0"/>
        <v>757550</v>
      </c>
      <c r="E11" s="29">
        <f t="shared" si="0"/>
        <v>279000</v>
      </c>
      <c r="F11" s="29">
        <f t="shared" si="0"/>
        <v>176000</v>
      </c>
      <c r="G11" s="29">
        <f t="shared" si="0"/>
        <v>364500</v>
      </c>
      <c r="H11" s="29">
        <f t="shared" si="0"/>
        <v>10000</v>
      </c>
      <c r="I11" s="29">
        <f t="shared" si="0"/>
        <v>39000</v>
      </c>
      <c r="J11" s="29">
        <f t="shared" si="0"/>
        <v>0</v>
      </c>
      <c r="K11" s="29">
        <f t="shared" si="0"/>
        <v>0</v>
      </c>
      <c r="L11" s="29">
        <f>SUM(C11:K11)</f>
        <v>7682050</v>
      </c>
      <c r="M11" s="29">
        <v>7779200</v>
      </c>
      <c r="N11" s="29">
        <v>7783400</v>
      </c>
    </row>
    <row r="12" spans="1:14" ht="12.75">
      <c r="A12" s="10">
        <v>63</v>
      </c>
      <c r="B12" s="10" t="s">
        <v>9</v>
      </c>
      <c r="C12" s="29">
        <f aca="true" t="shared" si="1" ref="C12:L12">SUM(C13:C36)</f>
        <v>6056000</v>
      </c>
      <c r="D12" s="29">
        <f t="shared" si="1"/>
        <v>0</v>
      </c>
      <c r="E12" s="29">
        <f t="shared" si="1"/>
        <v>0</v>
      </c>
      <c r="F12" s="29">
        <f t="shared" si="1"/>
        <v>176000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6232000</v>
      </c>
      <c r="M12" s="29">
        <v>6232000</v>
      </c>
      <c r="N12" s="29">
        <v>6232000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f t="shared" si="2"/>
        <v>0</v>
      </c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3.5" thickBot="1">
      <c r="A23" s="6">
        <v>63612</v>
      </c>
      <c r="B23" s="6" t="s">
        <v>171</v>
      </c>
      <c r="C23" s="31"/>
      <c r="D23" s="31"/>
      <c r="E23" s="31"/>
      <c r="F23" s="31"/>
      <c r="G23" s="29"/>
      <c r="H23" s="31"/>
      <c r="I23" s="31"/>
      <c r="J23" s="31"/>
      <c r="K23" s="31"/>
      <c r="L23" s="31">
        <f t="shared" si="2"/>
        <v>0</v>
      </c>
      <c r="M23" s="30"/>
      <c r="N23" s="30"/>
    </row>
    <row r="24" spans="1:14" ht="13.5" thickBot="1">
      <c r="A24" s="6">
        <v>63613</v>
      </c>
      <c r="B24" s="6" t="s">
        <v>169</v>
      </c>
      <c r="C24" s="36">
        <v>6046000</v>
      </c>
      <c r="D24" s="31"/>
      <c r="E24" s="31"/>
      <c r="F24" s="31">
        <v>176000</v>
      </c>
      <c r="G24" s="29"/>
      <c r="H24" s="31"/>
      <c r="I24" s="31"/>
      <c r="J24" s="31"/>
      <c r="K24" s="31"/>
      <c r="L24" s="31">
        <f t="shared" si="2"/>
        <v>6222000</v>
      </c>
      <c r="M24" s="30"/>
      <c r="N24" s="30"/>
    </row>
    <row r="25" spans="1:14" ht="12.75">
      <c r="A25" s="6">
        <v>63622</v>
      </c>
      <c r="B25" s="6" t="s">
        <v>175</v>
      </c>
      <c r="C25" s="31">
        <v>10000</v>
      </c>
      <c r="D25" s="31"/>
      <c r="E25" s="31"/>
      <c r="F25" s="31"/>
      <c r="G25" s="29"/>
      <c r="H25" s="31"/>
      <c r="I25" s="31"/>
      <c r="J25" s="31"/>
      <c r="K25" s="31"/>
      <c r="L25" s="31">
        <f t="shared" si="2"/>
        <v>10000</v>
      </c>
      <c r="M25" s="30"/>
      <c r="N25" s="30"/>
    </row>
    <row r="26" spans="1:14" ht="12.75">
      <c r="A26" s="6">
        <v>63623</v>
      </c>
      <c r="B26" s="6" t="s">
        <v>170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173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172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174</v>
      </c>
      <c r="C29" s="31"/>
      <c r="D29" s="31"/>
      <c r="E29" s="31"/>
      <c r="F29" s="31"/>
      <c r="G29" s="29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176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177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178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179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161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180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162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>
        <f t="shared" si="3"/>
        <v>500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500</v>
      </c>
      <c r="M37" s="29">
        <v>500</v>
      </c>
      <c r="N37" s="29">
        <v>500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f t="shared" si="2"/>
        <v>0</v>
      </c>
      <c r="M38" s="30"/>
      <c r="N38" s="30"/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>
        <v>500</v>
      </c>
      <c r="H39" s="31"/>
      <c r="I39" s="31"/>
      <c r="J39" s="31"/>
      <c r="K39" s="31"/>
      <c r="L39" s="31">
        <f t="shared" si="2"/>
        <v>500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f t="shared" si="2"/>
        <v>0</v>
      </c>
      <c r="M41" s="30"/>
      <c r="N41" s="30"/>
    </row>
    <row r="42" spans="1:14" ht="12.75">
      <c r="A42" s="10">
        <v>65</v>
      </c>
      <c r="B42" s="10" t="s">
        <v>94</v>
      </c>
      <c r="C42" s="29">
        <f aca="true" t="shared" si="4" ref="C42:K42">SUM(C43+N43)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364000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f t="shared" si="2"/>
        <v>364000</v>
      </c>
      <c r="M42" s="29">
        <v>367700</v>
      </c>
      <c r="N42" s="29">
        <v>371400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364000</v>
      </c>
      <c r="H43" s="31"/>
      <c r="I43" s="31"/>
      <c r="J43" s="31"/>
      <c r="K43" s="31"/>
      <c r="L43" s="31">
        <f t="shared" si="2"/>
        <v>364000</v>
      </c>
      <c r="M43" s="30"/>
      <c r="N43" s="30"/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10000</v>
      </c>
      <c r="I44" s="29">
        <f t="shared" si="5"/>
        <v>39000</v>
      </c>
      <c r="J44" s="29">
        <f t="shared" si="5"/>
        <v>0</v>
      </c>
      <c r="K44" s="29">
        <f t="shared" si="5"/>
        <v>0</v>
      </c>
      <c r="L44" s="32">
        <f t="shared" si="2"/>
        <v>49000</v>
      </c>
      <c r="M44" s="29">
        <v>49500</v>
      </c>
      <c r="N44" s="29">
        <v>50000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>
        <v>10000</v>
      </c>
      <c r="I46" s="31"/>
      <c r="J46" s="31"/>
      <c r="K46" s="31"/>
      <c r="L46" s="31">
        <f t="shared" si="2"/>
        <v>10000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39000</v>
      </c>
      <c r="J47" s="31"/>
      <c r="K47" s="31"/>
      <c r="L47" s="31">
        <f t="shared" si="2"/>
        <v>39000</v>
      </c>
      <c r="M47" s="30"/>
      <c r="N47" s="30"/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757550</v>
      </c>
      <c r="E49" s="29">
        <f t="shared" si="6"/>
        <v>279000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1036550</v>
      </c>
      <c r="M49" s="29">
        <v>1129500</v>
      </c>
      <c r="N49" s="29">
        <v>1129500</v>
      </c>
    </row>
    <row r="50" spans="1:14" ht="12.75">
      <c r="A50" s="6">
        <v>67111</v>
      </c>
      <c r="B50" s="6" t="s">
        <v>21</v>
      </c>
      <c r="C50" s="31"/>
      <c r="D50" s="31">
        <v>757550</v>
      </c>
      <c r="E50" s="31">
        <v>279000</v>
      </c>
      <c r="F50" s="31"/>
      <c r="G50" s="31"/>
      <c r="H50" s="31"/>
      <c r="I50" s="31"/>
      <c r="J50" s="31"/>
      <c r="K50" s="31"/>
      <c r="L50" s="31">
        <f t="shared" si="2"/>
        <v>1036550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f t="shared" si="2"/>
        <v>0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v>0</v>
      </c>
      <c r="D53" s="29" t="s">
        <v>187</v>
      </c>
      <c r="E53" s="29">
        <f aca="true" t="shared" si="7" ref="E53:K53">SUM(E54+O54)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1700</v>
      </c>
      <c r="K53" s="29">
        <f t="shared" si="7"/>
        <v>0</v>
      </c>
      <c r="L53" s="32">
        <f t="shared" si="2"/>
        <v>1700</v>
      </c>
      <c r="M53" s="29">
        <v>1700</v>
      </c>
      <c r="N53" s="29">
        <v>1700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1700</v>
      </c>
      <c r="K54" s="29">
        <f t="shared" si="8"/>
        <v>0</v>
      </c>
      <c r="L54" s="32">
        <f t="shared" si="2"/>
        <v>1700</v>
      </c>
      <c r="M54" s="29">
        <v>1700</v>
      </c>
      <c r="N54" s="29"/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1700</v>
      </c>
      <c r="K55" s="31"/>
      <c r="L55" s="31">
        <f t="shared" si="2"/>
        <v>1700</v>
      </c>
      <c r="M55" s="30"/>
      <c r="N55" s="30"/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 aca="true" t="shared" si="9" ref="C58:K58">SUM(C59+N59)</f>
        <v>0</v>
      </c>
      <c r="D58" s="29">
        <f t="shared" si="9"/>
        <v>0</v>
      </c>
      <c r="E58" s="29">
        <f t="shared" si="9"/>
        <v>0</v>
      </c>
      <c r="F58" s="29">
        <f t="shared" si="9"/>
        <v>0</v>
      </c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/>
      <c r="N58" s="29"/>
    </row>
    <row r="59" spans="1:14" ht="12.75">
      <c r="A59" s="10">
        <v>84</v>
      </c>
      <c r="B59" s="10" t="s">
        <v>135</v>
      </c>
      <c r="C59" s="29">
        <f aca="true" t="shared" si="10" ref="C59:K59">SUM(C60+M60)</f>
        <v>0</v>
      </c>
      <c r="D59" s="29">
        <f t="shared" si="10"/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L62">SUM(C11+C53+C58)</f>
        <v>6056000</v>
      </c>
      <c r="D62" s="29">
        <v>757550</v>
      </c>
      <c r="E62" s="29">
        <f t="shared" si="11"/>
        <v>279000</v>
      </c>
      <c r="F62" s="29">
        <f t="shared" si="11"/>
        <v>176000</v>
      </c>
      <c r="G62" s="29">
        <f t="shared" si="11"/>
        <v>364500</v>
      </c>
      <c r="H62" s="29">
        <f t="shared" si="11"/>
        <v>10000</v>
      </c>
      <c r="I62" s="29">
        <f t="shared" si="11"/>
        <v>39000</v>
      </c>
      <c r="J62" s="29">
        <f t="shared" si="11"/>
        <v>1700</v>
      </c>
      <c r="K62" s="29">
        <f t="shared" si="11"/>
        <v>0</v>
      </c>
      <c r="L62" s="29">
        <f t="shared" si="11"/>
        <v>7683750</v>
      </c>
      <c r="M62" s="29">
        <v>7780900</v>
      </c>
      <c r="N62" s="29">
        <v>7785100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53" t="s">
        <v>156</v>
      </c>
      <c r="B65" s="54"/>
      <c r="C65" s="54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9" t="s">
        <v>142</v>
      </c>
      <c r="C67" s="49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9" t="s">
        <v>139</v>
      </c>
      <c r="C68" s="50"/>
      <c r="D68" s="50"/>
      <c r="E68" s="50"/>
      <c r="F68" s="50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f>SUM(D73+D78+D116)</f>
        <v>750318</v>
      </c>
      <c r="E72" s="29"/>
      <c r="F72" s="29"/>
      <c r="G72" s="29"/>
      <c r="H72" s="29"/>
      <c r="I72" s="29"/>
      <c r="J72" s="29"/>
      <c r="K72" s="29"/>
      <c r="L72" s="29">
        <f>SUM(D72+F72)</f>
        <v>750318</v>
      </c>
      <c r="M72" s="29">
        <v>783268</v>
      </c>
      <c r="N72" s="29">
        <v>783268</v>
      </c>
    </row>
    <row r="73" spans="1:14" ht="12.75">
      <c r="A73" s="10">
        <v>31</v>
      </c>
      <c r="B73" s="10" t="s">
        <v>27</v>
      </c>
      <c r="C73" s="29"/>
      <c r="D73" s="29">
        <f>SUM(D74:D77)</f>
        <v>0</v>
      </c>
      <c r="E73" s="29"/>
      <c r="F73" s="29"/>
      <c r="G73" s="29"/>
      <c r="H73" s="29"/>
      <c r="I73" s="29"/>
      <c r="J73" s="29"/>
      <c r="K73" s="29"/>
      <c r="L73" s="29">
        <f aca="true" t="shared" si="12" ref="L73:L119"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31"/>
      <c r="E74" s="31"/>
      <c r="F74" s="31"/>
      <c r="G74" s="29"/>
      <c r="H74" s="29"/>
      <c r="I74" s="29"/>
      <c r="J74" s="29"/>
      <c r="K74" s="29"/>
      <c r="L74" s="30">
        <f t="shared" si="12"/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31"/>
      <c r="E75" s="31"/>
      <c r="F75" s="31"/>
      <c r="G75" s="29"/>
      <c r="H75" s="29"/>
      <c r="I75" s="29"/>
      <c r="J75" s="29"/>
      <c r="K75" s="29"/>
      <c r="L75" s="30">
        <f t="shared" si="12"/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31"/>
      <c r="E76" s="31"/>
      <c r="F76" s="31"/>
      <c r="G76" s="29"/>
      <c r="H76" s="29"/>
      <c r="I76" s="29"/>
      <c r="J76" s="29"/>
      <c r="K76" s="29"/>
      <c r="L76" s="30">
        <f t="shared" si="12"/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29"/>
      <c r="H77" s="29"/>
      <c r="I77" s="29"/>
      <c r="J77" s="29"/>
      <c r="K77" s="29"/>
      <c r="L77" s="30">
        <f t="shared" si="12"/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f>SUM(D79:D115)</f>
        <v>747218</v>
      </c>
      <c r="E78" s="29"/>
      <c r="F78" s="29"/>
      <c r="G78" s="29"/>
      <c r="H78" s="29"/>
      <c r="I78" s="29"/>
      <c r="J78" s="29"/>
      <c r="K78" s="29"/>
      <c r="L78" s="29">
        <f t="shared" si="12"/>
        <v>747218</v>
      </c>
      <c r="M78" s="29">
        <v>780168</v>
      </c>
      <c r="N78" s="29">
        <v>780168</v>
      </c>
    </row>
    <row r="79" spans="1:14" ht="12.75">
      <c r="A79" s="6">
        <v>32119</v>
      </c>
      <c r="B79" s="6" t="s">
        <v>96</v>
      </c>
      <c r="C79" s="31"/>
      <c r="D79" s="31">
        <v>24000</v>
      </c>
      <c r="E79" s="31"/>
      <c r="F79" s="31"/>
      <c r="G79" s="29"/>
      <c r="H79" s="29"/>
      <c r="I79" s="29"/>
      <c r="J79" s="29"/>
      <c r="K79" s="29"/>
      <c r="L79" s="30">
        <f t="shared" si="12"/>
        <v>24000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31"/>
      <c r="E80" s="31"/>
      <c r="F80" s="31"/>
      <c r="G80" s="29"/>
      <c r="H80" s="29"/>
      <c r="I80" s="29"/>
      <c r="J80" s="29"/>
      <c r="K80" s="29"/>
      <c r="L80" s="30">
        <f t="shared" si="12"/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4100</v>
      </c>
      <c r="E81" s="31"/>
      <c r="F81" s="31"/>
      <c r="G81" s="29"/>
      <c r="H81" s="29"/>
      <c r="I81" s="29"/>
      <c r="J81" s="29"/>
      <c r="K81" s="29"/>
      <c r="L81" s="30">
        <f t="shared" si="12"/>
        <v>4100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31">
        <v>6700</v>
      </c>
      <c r="E82" s="31"/>
      <c r="F82" s="31"/>
      <c r="G82" s="29"/>
      <c r="H82" s="29"/>
      <c r="I82" s="29"/>
      <c r="J82" s="29"/>
      <c r="K82" s="29"/>
      <c r="L82" s="30">
        <f t="shared" si="12"/>
        <v>6700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30200</v>
      </c>
      <c r="E83" s="31"/>
      <c r="F83" s="31"/>
      <c r="G83" s="29"/>
      <c r="H83" s="29"/>
      <c r="I83" s="29"/>
      <c r="J83" s="29"/>
      <c r="K83" s="29"/>
      <c r="L83" s="30">
        <f t="shared" si="12"/>
        <v>30200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30000</v>
      </c>
      <c r="E84" s="31"/>
      <c r="F84" s="31"/>
      <c r="G84" s="29"/>
      <c r="H84" s="29"/>
      <c r="I84" s="29"/>
      <c r="J84" s="29"/>
      <c r="K84" s="29"/>
      <c r="L84" s="30">
        <f t="shared" si="12"/>
        <v>30000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31"/>
      <c r="E85" s="31"/>
      <c r="F85" s="31"/>
      <c r="G85" s="29"/>
      <c r="H85" s="29"/>
      <c r="I85" s="29"/>
      <c r="J85" s="29"/>
      <c r="K85" s="29"/>
      <c r="L85" s="30">
        <f t="shared" si="12"/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86300</v>
      </c>
      <c r="E86" s="31"/>
      <c r="F86" s="31"/>
      <c r="G86" s="29"/>
      <c r="H86" s="29"/>
      <c r="I86" s="29"/>
      <c r="J86" s="29"/>
      <c r="K86" s="29"/>
      <c r="L86" s="30">
        <f t="shared" si="12"/>
        <v>86300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1">
        <v>77149</v>
      </c>
      <c r="E87" s="31"/>
      <c r="F87" s="31"/>
      <c r="G87" s="29"/>
      <c r="H87" s="29"/>
      <c r="I87" s="29"/>
      <c r="J87" s="29"/>
      <c r="K87" s="29"/>
      <c r="L87" s="30">
        <f t="shared" si="12"/>
        <v>77149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1000</v>
      </c>
      <c r="E88" s="31"/>
      <c r="F88" s="31"/>
      <c r="G88" s="29"/>
      <c r="H88" s="29"/>
      <c r="I88" s="29"/>
      <c r="J88" s="29"/>
      <c r="K88" s="29"/>
      <c r="L88" s="30">
        <f t="shared" si="12"/>
        <v>1000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31"/>
      <c r="E89" s="31"/>
      <c r="F89" s="31"/>
      <c r="G89" s="29"/>
      <c r="H89" s="29"/>
      <c r="I89" s="29"/>
      <c r="J89" s="29"/>
      <c r="K89" s="29"/>
      <c r="L89" s="30">
        <f t="shared" si="12"/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8400</v>
      </c>
      <c r="E90" s="31"/>
      <c r="F90" s="31"/>
      <c r="G90" s="29"/>
      <c r="H90" s="29"/>
      <c r="I90" s="29"/>
      <c r="J90" s="29"/>
      <c r="K90" s="29"/>
      <c r="L90" s="30">
        <f t="shared" si="12"/>
        <v>8400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5800</v>
      </c>
      <c r="E91" s="31"/>
      <c r="F91" s="31"/>
      <c r="G91" s="31"/>
      <c r="H91" s="31"/>
      <c r="I91" s="31"/>
      <c r="J91" s="31"/>
      <c r="K91" s="31"/>
      <c r="L91" s="30">
        <f t="shared" si="12"/>
        <v>5800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31"/>
      <c r="E92" s="31"/>
      <c r="F92" s="31"/>
      <c r="G92" s="31"/>
      <c r="H92" s="31"/>
      <c r="I92" s="31"/>
      <c r="J92" s="31"/>
      <c r="K92" s="31"/>
      <c r="L92" s="30">
        <f t="shared" si="12"/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5200</v>
      </c>
      <c r="E93" s="31"/>
      <c r="F93" s="31"/>
      <c r="G93" s="31"/>
      <c r="H93" s="31"/>
      <c r="I93" s="31"/>
      <c r="J93" s="31"/>
      <c r="K93" s="31"/>
      <c r="L93" s="30">
        <f t="shared" si="12"/>
        <v>5200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26500</v>
      </c>
      <c r="E94" s="31"/>
      <c r="F94" s="31"/>
      <c r="G94" s="31"/>
      <c r="H94" s="31"/>
      <c r="I94" s="31"/>
      <c r="J94" s="31"/>
      <c r="K94" s="31"/>
      <c r="L94" s="30">
        <f t="shared" si="12"/>
        <v>26500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4200</v>
      </c>
      <c r="E95" s="31"/>
      <c r="F95" s="31"/>
      <c r="G95" s="31"/>
      <c r="H95" s="31"/>
      <c r="I95" s="31"/>
      <c r="J95" s="31"/>
      <c r="K95" s="31"/>
      <c r="L95" s="30">
        <f t="shared" si="12"/>
        <v>4200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321569</v>
      </c>
      <c r="E96" s="31"/>
      <c r="F96" s="31"/>
      <c r="G96" s="31"/>
      <c r="H96" s="31"/>
      <c r="I96" s="31"/>
      <c r="J96" s="31"/>
      <c r="K96" s="31"/>
      <c r="L96" s="30">
        <f t="shared" si="12"/>
        <v>321569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15000</v>
      </c>
      <c r="E97" s="31"/>
      <c r="F97" s="31"/>
      <c r="G97" s="31"/>
      <c r="H97" s="31"/>
      <c r="I97" s="31"/>
      <c r="J97" s="31"/>
      <c r="K97" s="31"/>
      <c r="L97" s="30">
        <f t="shared" si="12"/>
        <v>15000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>
        <f t="shared" si="12"/>
        <v>0</v>
      </c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40600</v>
      </c>
      <c r="E99" s="31"/>
      <c r="F99" s="31"/>
      <c r="G99" s="31"/>
      <c r="H99" s="31"/>
      <c r="I99" s="31"/>
      <c r="J99" s="31"/>
      <c r="K99" s="31"/>
      <c r="L99" s="30">
        <f t="shared" si="12"/>
        <v>40600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31">
        <v>6500</v>
      </c>
      <c r="E100" s="31"/>
      <c r="F100" s="31"/>
      <c r="G100" s="31"/>
      <c r="H100" s="31"/>
      <c r="I100" s="31"/>
      <c r="J100" s="31"/>
      <c r="K100" s="31"/>
      <c r="L100" s="30">
        <f t="shared" si="12"/>
        <v>6500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>
        <v>16700</v>
      </c>
      <c r="E101" s="31"/>
      <c r="F101" s="31"/>
      <c r="G101" s="31"/>
      <c r="H101" s="31"/>
      <c r="I101" s="31"/>
      <c r="J101" s="31"/>
      <c r="K101" s="31"/>
      <c r="L101" s="30">
        <f t="shared" si="12"/>
        <v>16700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4700</v>
      </c>
      <c r="E102" s="31"/>
      <c r="F102" s="31"/>
      <c r="G102" s="31"/>
      <c r="H102" s="31"/>
      <c r="I102" s="31"/>
      <c r="J102" s="31"/>
      <c r="K102" s="31"/>
      <c r="L102" s="30">
        <f t="shared" si="12"/>
        <v>4700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>
        <f t="shared" si="12"/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0">
        <f t="shared" si="12"/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>
        <v>0</v>
      </c>
      <c r="E105" s="31"/>
      <c r="F105" s="31"/>
      <c r="G105" s="31"/>
      <c r="H105" s="31"/>
      <c r="I105" s="31"/>
      <c r="J105" s="31"/>
      <c r="K105" s="31"/>
      <c r="L105" s="30">
        <f t="shared" si="12"/>
        <v>0</v>
      </c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8100</v>
      </c>
      <c r="E106" s="31"/>
      <c r="F106" s="31"/>
      <c r="G106" s="31"/>
      <c r="H106" s="31"/>
      <c r="I106" s="31"/>
      <c r="J106" s="31"/>
      <c r="K106" s="31"/>
      <c r="L106" s="30">
        <f t="shared" si="12"/>
        <v>8100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1">
        <v>1100</v>
      </c>
      <c r="E107" s="31"/>
      <c r="F107" s="31"/>
      <c r="G107" s="31"/>
      <c r="H107" s="31"/>
      <c r="I107" s="31"/>
      <c r="J107" s="31"/>
      <c r="K107" s="31"/>
      <c r="L107" s="30">
        <f t="shared" si="12"/>
        <v>1100</v>
      </c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>
        <f t="shared" si="12"/>
        <v>0</v>
      </c>
      <c r="M108" s="31"/>
      <c r="N108" s="31"/>
    </row>
    <row r="109" spans="1:14" ht="12.75">
      <c r="A109" s="6">
        <v>32412</v>
      </c>
      <c r="B109" s="6" t="s">
        <v>85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0">
        <f t="shared" si="12"/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10400</v>
      </c>
      <c r="E110" s="31"/>
      <c r="F110" s="31"/>
      <c r="G110" s="31"/>
      <c r="H110" s="31"/>
      <c r="I110" s="31"/>
      <c r="J110" s="31"/>
      <c r="K110" s="31"/>
      <c r="L110" s="30">
        <f t="shared" si="12"/>
        <v>10400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0">
        <f t="shared" si="12"/>
        <v>0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3100</v>
      </c>
      <c r="E112" s="31"/>
      <c r="F112" s="31"/>
      <c r="G112" s="31"/>
      <c r="H112" s="31"/>
      <c r="I112" s="31"/>
      <c r="J112" s="31"/>
      <c r="K112" s="31"/>
      <c r="L112" s="30">
        <f t="shared" si="12"/>
        <v>3100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1100</v>
      </c>
      <c r="E113" s="31"/>
      <c r="F113" s="31"/>
      <c r="G113" s="31"/>
      <c r="H113" s="31"/>
      <c r="I113" s="31"/>
      <c r="J113" s="31"/>
      <c r="K113" s="31"/>
      <c r="L113" s="30">
        <f t="shared" si="12"/>
        <v>1100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500</v>
      </c>
      <c r="E114" s="31"/>
      <c r="F114" s="31"/>
      <c r="G114" s="31"/>
      <c r="H114" s="31"/>
      <c r="I114" s="31"/>
      <c r="J114" s="31"/>
      <c r="K114" s="31"/>
      <c r="L114" s="30">
        <f t="shared" si="12"/>
        <v>500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8300</v>
      </c>
      <c r="E115" s="31"/>
      <c r="F115" s="31"/>
      <c r="G115" s="31"/>
      <c r="H115" s="31"/>
      <c r="I115" s="31"/>
      <c r="J115" s="31"/>
      <c r="K115" s="31"/>
      <c r="L115" s="30">
        <f t="shared" si="12"/>
        <v>8300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29">
        <f>SUM(D117:D119)</f>
        <v>3100</v>
      </c>
      <c r="E116" s="29"/>
      <c r="F116" s="29"/>
      <c r="G116" s="29"/>
      <c r="H116" s="29"/>
      <c r="I116" s="29"/>
      <c r="J116" s="29"/>
      <c r="K116" s="29"/>
      <c r="L116" s="29">
        <f t="shared" si="12"/>
        <v>3100</v>
      </c>
      <c r="M116" s="29">
        <v>3100</v>
      </c>
      <c r="N116" s="29">
        <v>3100</v>
      </c>
    </row>
    <row r="117" spans="1:14" ht="12.75">
      <c r="A117" s="6">
        <v>34311</v>
      </c>
      <c r="B117" s="6" t="s">
        <v>64</v>
      </c>
      <c r="C117" s="31"/>
      <c r="D117" s="31">
        <v>3100</v>
      </c>
      <c r="E117" s="31"/>
      <c r="F117" s="31"/>
      <c r="G117" s="31"/>
      <c r="H117" s="31"/>
      <c r="I117" s="31"/>
      <c r="J117" s="31"/>
      <c r="K117" s="31"/>
      <c r="L117" s="30">
        <f t="shared" si="12"/>
        <v>3100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0">
        <f t="shared" si="12"/>
        <v>0</v>
      </c>
      <c r="M118" s="31"/>
      <c r="N118" s="31"/>
    </row>
    <row r="119" spans="1:14" ht="12.75">
      <c r="A119" s="6">
        <v>34349</v>
      </c>
      <c r="B119" s="6" t="s">
        <v>88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0">
        <f t="shared" si="12"/>
        <v>0</v>
      </c>
      <c r="M119" s="31"/>
      <c r="N119" s="31"/>
    </row>
    <row r="120" spans="1:14" ht="12.75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f>SUM(D72+M120)</f>
        <v>750318</v>
      </c>
      <c r="E121" s="29"/>
      <c r="F121" s="29"/>
      <c r="G121" s="29"/>
      <c r="H121" s="29"/>
      <c r="I121" s="29"/>
      <c r="J121" s="29"/>
      <c r="K121" s="29"/>
      <c r="L121" s="29">
        <f>SUM(L72+U120)</f>
        <v>750318</v>
      </c>
      <c r="M121" s="32">
        <v>783268</v>
      </c>
      <c r="N121" s="32">
        <v>783268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9" t="s">
        <v>114</v>
      </c>
      <c r="C125" s="50"/>
      <c r="D125" s="50"/>
      <c r="E125" s="50"/>
      <c r="F125" s="50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f>SUM(D129+M130)</f>
        <v>7232</v>
      </c>
      <c r="E128" s="29"/>
      <c r="F128" s="31"/>
      <c r="G128" s="31"/>
      <c r="H128" s="31"/>
      <c r="I128" s="31"/>
      <c r="J128" s="31"/>
      <c r="K128" s="31"/>
      <c r="L128" s="32">
        <f>SUM(D128+F128)</f>
        <v>7232</v>
      </c>
      <c r="M128" s="32">
        <v>67232</v>
      </c>
      <c r="N128" s="32">
        <v>67232</v>
      </c>
    </row>
    <row r="129" spans="1:14" ht="12.75">
      <c r="A129" s="10">
        <v>42</v>
      </c>
      <c r="B129" s="10" t="s">
        <v>115</v>
      </c>
      <c r="C129" s="29"/>
      <c r="D129" s="29">
        <f>SUM(D130+D131+D132)</f>
        <v>7232</v>
      </c>
      <c r="E129" s="29"/>
      <c r="F129" s="31"/>
      <c r="G129" s="31"/>
      <c r="H129" s="31"/>
      <c r="I129" s="31"/>
      <c r="J129" s="31"/>
      <c r="K129" s="31"/>
      <c r="L129" s="32">
        <f>SUM(D129+F129)</f>
        <v>7232</v>
      </c>
      <c r="M129" s="32">
        <v>67232</v>
      </c>
      <c r="N129" s="32">
        <v>67232</v>
      </c>
    </row>
    <row r="130" spans="1:14" ht="12.75">
      <c r="A130" s="6">
        <v>42273</v>
      </c>
      <c r="B130" s="6" t="s">
        <v>100</v>
      </c>
      <c r="C130" s="31"/>
      <c r="D130" s="31">
        <v>1600</v>
      </c>
      <c r="E130" s="31"/>
      <c r="F130" s="31"/>
      <c r="G130" s="31"/>
      <c r="H130" s="31"/>
      <c r="I130" s="31"/>
      <c r="J130" s="31"/>
      <c r="K130" s="31"/>
      <c r="L130" s="30">
        <f>SUM(D130+F130)</f>
        <v>1600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1">
        <v>5632</v>
      </c>
      <c r="E131" s="31"/>
      <c r="F131" s="31"/>
      <c r="G131" s="31"/>
      <c r="H131" s="31"/>
      <c r="I131" s="31"/>
      <c r="J131" s="31"/>
      <c r="K131" s="31"/>
      <c r="L131" s="30">
        <f>SUM(D131+F131)</f>
        <v>5632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31">
        <v>0</v>
      </c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>
        <v>7232</v>
      </c>
      <c r="E133" s="29"/>
      <c r="F133" s="31"/>
      <c r="G133" s="31"/>
      <c r="H133" s="31"/>
      <c r="I133" s="31"/>
      <c r="J133" s="31"/>
      <c r="K133" s="31"/>
      <c r="L133" s="32">
        <f>SUM(L128+N132)</f>
        <v>7232</v>
      </c>
      <c r="M133" s="32">
        <v>67232</v>
      </c>
      <c r="N133" s="32">
        <v>67232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9" t="s">
        <v>102</v>
      </c>
      <c r="C135" s="50"/>
      <c r="D135" s="50"/>
      <c r="E135" s="50"/>
      <c r="F135" s="50"/>
      <c r="G135" s="50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SUM(D139+M140)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/>
      <c r="N138" s="32"/>
    </row>
    <row r="139" spans="1:14" ht="12.75">
      <c r="A139" s="10">
        <v>32</v>
      </c>
      <c r="B139" s="10" t="s">
        <v>32</v>
      </c>
      <c r="C139" s="29"/>
      <c r="D139" s="29"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3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>
        <v>0</v>
      </c>
      <c r="E140" s="31"/>
      <c r="F140" s="31"/>
      <c r="G140" s="31"/>
      <c r="H140" s="31"/>
      <c r="I140" s="31"/>
      <c r="J140" s="31"/>
      <c r="K140" s="31"/>
      <c r="L140" s="30">
        <f t="shared" si="13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3"/>
        <v>0</v>
      </c>
      <c r="M141" s="32"/>
      <c r="N141" s="32"/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3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3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3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3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>
        <v>0</v>
      </c>
      <c r="E146" s="31"/>
      <c r="F146" s="31"/>
      <c r="G146" s="31"/>
      <c r="H146" s="31"/>
      <c r="I146" s="31"/>
      <c r="J146" s="31"/>
      <c r="K146" s="31"/>
      <c r="L146" s="30">
        <f t="shared" si="13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3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f>SUM(D138+D141)</f>
        <v>0</v>
      </c>
      <c r="E149" s="29"/>
      <c r="F149" s="31"/>
      <c r="G149" s="31"/>
      <c r="H149" s="31"/>
      <c r="I149" s="31"/>
      <c r="J149" s="31"/>
      <c r="K149" s="31"/>
      <c r="L149" s="32">
        <f>SUM(L138+L141)</f>
        <v>0</v>
      </c>
      <c r="M149" s="32"/>
      <c r="N149" s="32"/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f>SUM(D121+D133+D149)</f>
        <v>757550</v>
      </c>
      <c r="E151" s="29"/>
      <c r="F151" s="31"/>
      <c r="G151" s="31"/>
      <c r="H151" s="31"/>
      <c r="I151" s="31"/>
      <c r="J151" s="31"/>
      <c r="K151" s="31"/>
      <c r="L151" s="32">
        <f>SUM(L121+L133+L149)</f>
        <v>757550</v>
      </c>
      <c r="M151" s="32">
        <v>850500</v>
      </c>
      <c r="N151" s="32">
        <v>850500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9" t="s">
        <v>159</v>
      </c>
      <c r="C160" s="50"/>
      <c r="D160" s="50"/>
    </row>
    <row r="161" ht="12.75">
      <c r="B161" s="4" t="s">
        <v>160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6046000</v>
      </c>
      <c r="D164" s="29"/>
      <c r="E164" s="29">
        <f aca="true" t="shared" si="14" ref="E164:K164">SUM(E165+E171+E218)</f>
        <v>279000</v>
      </c>
      <c r="F164" s="29">
        <f t="shared" si="14"/>
        <v>166000</v>
      </c>
      <c r="G164" s="29">
        <f t="shared" si="14"/>
        <v>364500</v>
      </c>
      <c r="H164" s="29">
        <f t="shared" si="14"/>
        <v>6000</v>
      </c>
      <c r="I164" s="29">
        <f t="shared" si="14"/>
        <v>32000</v>
      </c>
      <c r="J164" s="29">
        <f t="shared" si="14"/>
        <v>0</v>
      </c>
      <c r="K164" s="29">
        <f t="shared" si="14"/>
        <v>0</v>
      </c>
      <c r="L164" s="37">
        <v>6893500</v>
      </c>
      <c r="M164" s="29">
        <v>6897600</v>
      </c>
      <c r="N164" s="29">
        <v>6901700</v>
      </c>
    </row>
    <row r="165" spans="1:14" ht="12.75">
      <c r="A165" s="10">
        <v>31</v>
      </c>
      <c r="B165" s="10" t="s">
        <v>27</v>
      </c>
      <c r="C165" s="29">
        <f>SUM(C166:C170)</f>
        <v>5896000</v>
      </c>
      <c r="D165" s="29"/>
      <c r="E165" s="29">
        <f aca="true" t="shared" si="15" ref="E165:K165">SUM(E166:E170)</f>
        <v>0</v>
      </c>
      <c r="F165" s="29">
        <f t="shared" si="15"/>
        <v>25000</v>
      </c>
      <c r="G165" s="29">
        <f t="shared" si="15"/>
        <v>0</v>
      </c>
      <c r="H165" s="29">
        <f t="shared" si="15"/>
        <v>0</v>
      </c>
      <c r="I165" s="29">
        <f t="shared" si="15"/>
        <v>0</v>
      </c>
      <c r="J165" s="29">
        <f t="shared" si="15"/>
        <v>0</v>
      </c>
      <c r="K165" s="29">
        <f t="shared" si="15"/>
        <v>0</v>
      </c>
      <c r="L165" s="37">
        <v>5921000</v>
      </c>
      <c r="M165" s="29">
        <v>5921000</v>
      </c>
      <c r="N165" s="29">
        <v>5921000</v>
      </c>
    </row>
    <row r="166" spans="1:14" ht="12.75">
      <c r="A166" s="6">
        <v>31111</v>
      </c>
      <c r="B166" s="6" t="s">
        <v>28</v>
      </c>
      <c r="C166" s="31">
        <v>4800000</v>
      </c>
      <c r="D166" s="31"/>
      <c r="E166" s="31"/>
      <c r="F166" s="31">
        <v>25000</v>
      </c>
      <c r="G166" s="29"/>
      <c r="H166" s="29"/>
      <c r="I166" s="29"/>
      <c r="J166" s="29"/>
      <c r="K166" s="29"/>
      <c r="L166" s="37">
        <v>4825000</v>
      </c>
      <c r="M166" s="31"/>
      <c r="N166" s="31"/>
    </row>
    <row r="167" spans="1:14" ht="12.75">
      <c r="A167" s="6">
        <v>31219</v>
      </c>
      <c r="B167" s="6" t="s">
        <v>29</v>
      </c>
      <c r="C167" s="31">
        <v>270000</v>
      </c>
      <c r="D167" s="31"/>
      <c r="E167" s="31"/>
      <c r="F167" s="31"/>
      <c r="G167" s="29"/>
      <c r="H167" s="29"/>
      <c r="I167" s="29"/>
      <c r="J167" s="29"/>
      <c r="K167" s="29"/>
      <c r="L167" s="37">
        <f aca="true" t="shared" si="16" ref="L167:L228">SUM(C167+E167+G167+H167+I167+J167+K167)</f>
        <v>270000</v>
      </c>
      <c r="M167" s="31"/>
      <c r="N167" s="31"/>
    </row>
    <row r="168" spans="1:14" ht="12.75">
      <c r="A168" s="6">
        <v>31219</v>
      </c>
      <c r="B168" s="6" t="s">
        <v>157</v>
      </c>
      <c r="C168" s="31"/>
      <c r="D168" s="31"/>
      <c r="E168" s="31">
        <v>0</v>
      </c>
      <c r="F168" s="31"/>
      <c r="G168" s="29"/>
      <c r="H168" s="29"/>
      <c r="I168" s="29"/>
      <c r="J168" s="29"/>
      <c r="K168" s="29"/>
      <c r="L168" s="37">
        <f t="shared" si="16"/>
        <v>0</v>
      </c>
      <c r="M168" s="31"/>
      <c r="N168" s="31"/>
    </row>
    <row r="169" spans="1:14" ht="12.75">
      <c r="A169" s="6">
        <v>31321</v>
      </c>
      <c r="B169" s="6" t="s">
        <v>30</v>
      </c>
      <c r="C169" s="31">
        <v>744000</v>
      </c>
      <c r="D169" s="31"/>
      <c r="E169" s="31"/>
      <c r="F169" s="31"/>
      <c r="G169" s="29"/>
      <c r="H169" s="29"/>
      <c r="I169" s="29"/>
      <c r="J169" s="29"/>
      <c r="K169" s="29"/>
      <c r="L169" s="37">
        <f t="shared" si="16"/>
        <v>744000</v>
      </c>
      <c r="M169" s="31"/>
      <c r="N169" s="31"/>
    </row>
    <row r="170" spans="1:14" ht="12.75">
      <c r="A170" s="6">
        <v>31332</v>
      </c>
      <c r="B170" s="6" t="s">
        <v>31</v>
      </c>
      <c r="C170" s="31">
        <v>82000</v>
      </c>
      <c r="D170" s="31"/>
      <c r="E170" s="31"/>
      <c r="F170" s="31"/>
      <c r="G170" s="29"/>
      <c r="H170" s="29"/>
      <c r="I170" s="29"/>
      <c r="J170" s="29"/>
      <c r="K170" s="29"/>
      <c r="L170" s="37">
        <f t="shared" si="16"/>
        <v>82000</v>
      </c>
      <c r="M170" s="31"/>
      <c r="N170" s="31"/>
    </row>
    <row r="171" spans="1:14" ht="12.75">
      <c r="A171" s="10">
        <v>32</v>
      </c>
      <c r="B171" s="10" t="s">
        <v>32</v>
      </c>
      <c r="C171" s="29">
        <f aca="true" t="shared" si="17" ref="C171:K171">SUM(C172:C217)</f>
        <v>150000</v>
      </c>
      <c r="D171" s="29">
        <f t="shared" si="17"/>
        <v>0</v>
      </c>
      <c r="E171" s="29">
        <v>279000</v>
      </c>
      <c r="F171" s="29">
        <f t="shared" si="17"/>
        <v>141000</v>
      </c>
      <c r="G171" s="29">
        <f t="shared" si="17"/>
        <v>364500</v>
      </c>
      <c r="H171" s="29">
        <f t="shared" si="17"/>
        <v>6000</v>
      </c>
      <c r="I171" s="29">
        <f t="shared" si="17"/>
        <v>32000</v>
      </c>
      <c r="J171" s="29">
        <f t="shared" si="17"/>
        <v>0</v>
      </c>
      <c r="K171" s="29">
        <f t="shared" si="17"/>
        <v>0</v>
      </c>
      <c r="L171" s="37">
        <v>972500</v>
      </c>
      <c r="M171" s="29">
        <v>976600</v>
      </c>
      <c r="N171" s="29">
        <v>980700</v>
      </c>
    </row>
    <row r="172" spans="1:14" ht="12.75">
      <c r="A172" s="6">
        <v>32119</v>
      </c>
      <c r="B172" s="6" t="s">
        <v>96</v>
      </c>
      <c r="C172" s="30"/>
      <c r="D172" s="30"/>
      <c r="E172" s="30">
        <v>5000</v>
      </c>
      <c r="F172" s="30"/>
      <c r="G172" s="30"/>
      <c r="H172" s="30">
        <v>0</v>
      </c>
      <c r="I172" s="30">
        <v>0</v>
      </c>
      <c r="J172" s="30"/>
      <c r="K172" s="30"/>
      <c r="L172" s="37">
        <f t="shared" si="16"/>
        <v>5000</v>
      </c>
      <c r="M172" s="31"/>
      <c r="N172" s="31"/>
    </row>
    <row r="173" spans="1:14" ht="12.75">
      <c r="A173" s="6">
        <v>32121</v>
      </c>
      <c r="B173" s="6" t="s">
        <v>81</v>
      </c>
      <c r="C173" s="30">
        <v>150000</v>
      </c>
      <c r="D173" s="30"/>
      <c r="E173" s="30"/>
      <c r="F173" s="30"/>
      <c r="G173" s="30"/>
      <c r="H173" s="30"/>
      <c r="I173" s="30"/>
      <c r="J173" s="30"/>
      <c r="K173" s="30"/>
      <c r="L173" s="37">
        <f t="shared" si="16"/>
        <v>150000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7">
        <f t="shared" si="16"/>
        <v>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7">
        <f t="shared" si="16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/>
      <c r="D176" s="30"/>
      <c r="E176" s="30">
        <v>0</v>
      </c>
      <c r="F176" s="30"/>
      <c r="G176" s="30">
        <v>8000</v>
      </c>
      <c r="H176" s="30">
        <v>0</v>
      </c>
      <c r="I176" s="30"/>
      <c r="J176" s="30"/>
      <c r="K176" s="30"/>
      <c r="L176" s="37">
        <f t="shared" si="16"/>
        <v>8000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30"/>
      <c r="F177" s="30">
        <v>1000</v>
      </c>
      <c r="G177" s="30"/>
      <c r="H177" s="30"/>
      <c r="I177" s="30"/>
      <c r="J177" s="30"/>
      <c r="K177" s="30"/>
      <c r="L177" s="37">
        <v>1000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30">
        <v>65000</v>
      </c>
      <c r="F178" s="30">
        <v>0</v>
      </c>
      <c r="G178" s="30">
        <v>276500</v>
      </c>
      <c r="H178" s="30"/>
      <c r="I178" s="30"/>
      <c r="J178" s="30"/>
      <c r="K178" s="30"/>
      <c r="L178" s="37">
        <v>341500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7">
        <f t="shared" si="16"/>
        <v>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7">
        <f t="shared" si="16"/>
        <v>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7">
        <f t="shared" si="16"/>
        <v>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7">
        <f t="shared" si="16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7">
        <f t="shared" si="16"/>
        <v>0</v>
      </c>
      <c r="M183" s="31"/>
      <c r="N183" s="31"/>
    </row>
    <row r="184" spans="1:14" ht="12.75">
      <c r="A184" s="6">
        <v>32251</v>
      </c>
      <c r="B184" s="6" t="s">
        <v>43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7">
        <f t="shared" si="16"/>
        <v>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7">
        <f t="shared" si="16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7">
        <f t="shared" si="16"/>
        <v>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7">
        <f t="shared" si="16"/>
        <v>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7">
        <f t="shared" si="16"/>
        <v>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30"/>
      <c r="F189" s="30">
        <v>100000</v>
      </c>
      <c r="G189" s="30"/>
      <c r="H189" s="30"/>
      <c r="I189" s="30"/>
      <c r="J189" s="30"/>
      <c r="K189" s="30"/>
      <c r="L189" s="37">
        <v>100000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0">
        <v>200000</v>
      </c>
      <c r="F190" s="30">
        <v>30000</v>
      </c>
      <c r="G190" s="30"/>
      <c r="H190" s="30">
        <v>6000</v>
      </c>
      <c r="I190" s="30">
        <v>32000</v>
      </c>
      <c r="J190" s="30"/>
      <c r="K190" s="30"/>
      <c r="L190" s="37">
        <v>268000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7">
        <f t="shared" si="16"/>
        <v>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7">
        <f t="shared" si="16"/>
        <v>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7">
        <f t="shared" si="16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7">
        <f t="shared" si="16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7">
        <f t="shared" si="16"/>
        <v>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7">
        <f t="shared" si="16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7">
        <f t="shared" si="16"/>
        <v>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7">
        <f t="shared" si="16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7">
        <f t="shared" si="16"/>
        <v>0</v>
      </c>
      <c r="M199" s="31"/>
      <c r="N199" s="31"/>
    </row>
    <row r="200" spans="1:14" ht="12.75">
      <c r="A200" s="6">
        <v>32391</v>
      </c>
      <c r="B200" s="6" t="s">
        <v>57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7">
        <f t="shared" si="16"/>
        <v>0</v>
      </c>
      <c r="M200" s="31"/>
      <c r="N200" s="31"/>
    </row>
    <row r="201" spans="1:14" ht="12.75">
      <c r="A201" s="6">
        <v>32399</v>
      </c>
      <c r="B201" s="6" t="s">
        <v>58</v>
      </c>
      <c r="C201" s="30">
        <v>0</v>
      </c>
      <c r="D201" s="30"/>
      <c r="E201" s="30">
        <v>9000</v>
      </c>
      <c r="F201" s="30">
        <v>10000</v>
      </c>
      <c r="G201" s="30">
        <v>73000</v>
      </c>
      <c r="H201" s="30"/>
      <c r="I201" s="30">
        <v>0</v>
      </c>
      <c r="J201" s="30"/>
      <c r="K201" s="30"/>
      <c r="L201" s="37">
        <v>92000</v>
      </c>
      <c r="M201" s="31"/>
      <c r="N201" s="31"/>
    </row>
    <row r="202" spans="1:14" ht="12.75">
      <c r="A202" s="6">
        <v>32412</v>
      </c>
      <c r="B202" s="6" t="s">
        <v>85</v>
      </c>
      <c r="C202" s="30">
        <v>0</v>
      </c>
      <c r="D202" s="30"/>
      <c r="E202" s="30"/>
      <c r="F202" s="30"/>
      <c r="G202" s="30"/>
      <c r="H202" s="30"/>
      <c r="I202" s="30"/>
      <c r="J202" s="30"/>
      <c r="K202" s="30"/>
      <c r="L202" s="37">
        <f t="shared" si="16"/>
        <v>0</v>
      </c>
      <c r="M202" s="31"/>
      <c r="N202" s="31"/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7">
        <f t="shared" si="16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7">
        <f t="shared" si="16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30"/>
      <c r="F205" s="30">
        <v>0</v>
      </c>
      <c r="G205" s="30"/>
      <c r="H205" s="30">
        <v>0</v>
      </c>
      <c r="I205" s="30">
        <v>0</v>
      </c>
      <c r="J205" s="30"/>
      <c r="K205" s="30"/>
      <c r="L205" s="37">
        <v>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7">
        <f t="shared" si="16"/>
        <v>0</v>
      </c>
      <c r="M206" s="31"/>
      <c r="N206" s="31"/>
    </row>
    <row r="207" spans="1:14" ht="12.75">
      <c r="A207" s="6">
        <v>32952</v>
      </c>
      <c r="B207" s="6" t="s">
        <v>87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7">
        <f t="shared" si="16"/>
        <v>0</v>
      </c>
      <c r="M207" s="31"/>
      <c r="N207" s="31"/>
    </row>
    <row r="208" spans="1:14" ht="12.75">
      <c r="A208" s="6">
        <v>32999</v>
      </c>
      <c r="B208" s="6" t="s">
        <v>62</v>
      </c>
      <c r="C208" s="30"/>
      <c r="D208" s="30"/>
      <c r="E208" s="30"/>
      <c r="F208" s="30"/>
      <c r="G208" s="30">
        <v>7000</v>
      </c>
      <c r="H208" s="30"/>
      <c r="I208" s="30"/>
      <c r="J208" s="30"/>
      <c r="K208" s="30"/>
      <c r="L208" s="37">
        <f t="shared" si="16"/>
        <v>7000</v>
      </c>
      <c r="M208" s="31"/>
      <c r="N208" s="31"/>
    </row>
    <row r="209" spans="1:14" ht="12.75">
      <c r="A209" s="6">
        <v>36911</v>
      </c>
      <c r="B209" s="6" t="s">
        <v>165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7">
        <f t="shared" si="16"/>
        <v>0</v>
      </c>
      <c r="M209" s="31"/>
      <c r="N209" s="31"/>
    </row>
    <row r="210" spans="1:14" ht="12.75">
      <c r="A210" s="6">
        <v>36921</v>
      </c>
      <c r="B210" s="6" t="s">
        <v>166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7">
        <f t="shared" si="16"/>
        <v>0</v>
      </c>
      <c r="M210" s="31"/>
      <c r="N210" s="31"/>
    </row>
    <row r="211" spans="1:14" ht="12.75">
      <c r="A211" s="6">
        <v>36931</v>
      </c>
      <c r="B211" s="6" t="s">
        <v>167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7">
        <f t="shared" si="16"/>
        <v>0</v>
      </c>
      <c r="M211" s="31"/>
      <c r="N211" s="31"/>
    </row>
    <row r="212" spans="1:14" ht="12.75">
      <c r="A212" s="6">
        <v>36941</v>
      </c>
      <c r="B212" s="6" t="s">
        <v>168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7">
        <f t="shared" si="16"/>
        <v>0</v>
      </c>
      <c r="M212" s="31"/>
      <c r="N212" s="31"/>
    </row>
    <row r="213" spans="1:14" ht="12.75">
      <c r="A213" s="6">
        <v>37151</v>
      </c>
      <c r="B213" s="6" t="s">
        <v>183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7">
        <f t="shared" si="16"/>
        <v>0</v>
      </c>
      <c r="M213" s="31"/>
      <c r="N213" s="31"/>
    </row>
    <row r="214" spans="1:14" ht="12.75">
      <c r="A214" s="6">
        <v>37231</v>
      </c>
      <c r="B214" s="6" t="s">
        <v>181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7">
        <f t="shared" si="16"/>
        <v>0</v>
      </c>
      <c r="M214" s="31"/>
      <c r="N214" s="31"/>
    </row>
    <row r="215" spans="1:14" ht="12.75">
      <c r="A215" s="6">
        <v>38131</v>
      </c>
      <c r="B215" s="6" t="s">
        <v>163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7">
        <f t="shared" si="16"/>
        <v>0</v>
      </c>
      <c r="M215" s="31"/>
      <c r="N215" s="31"/>
    </row>
    <row r="216" spans="1:14" ht="12.75">
      <c r="A216" s="6">
        <v>38231</v>
      </c>
      <c r="B216" s="6" t="s">
        <v>164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7">
        <f t="shared" si="16"/>
        <v>0</v>
      </c>
      <c r="M216" s="31"/>
      <c r="N216" s="31"/>
    </row>
    <row r="217" spans="1:14" ht="12.75">
      <c r="A217" s="6">
        <v>3864</v>
      </c>
      <c r="B217" s="6" t="s">
        <v>182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7">
        <f t="shared" si="16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8" ref="E218:K218">SUM(E219:E221)</f>
        <v>0</v>
      </c>
      <c r="F218" s="29">
        <f>SUM(F219:F221)</f>
        <v>0</v>
      </c>
      <c r="G218" s="29">
        <f t="shared" si="18"/>
        <v>0</v>
      </c>
      <c r="H218" s="29">
        <f t="shared" si="18"/>
        <v>0</v>
      </c>
      <c r="I218" s="29">
        <f t="shared" si="18"/>
        <v>0</v>
      </c>
      <c r="J218" s="29">
        <f t="shared" si="18"/>
        <v>0</v>
      </c>
      <c r="K218" s="29">
        <f t="shared" si="18"/>
        <v>0</v>
      </c>
      <c r="L218" s="37">
        <f t="shared" si="16"/>
        <v>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7">
        <f t="shared" si="16"/>
        <v>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7">
        <f t="shared" si="16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7">
        <f t="shared" si="16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10000</v>
      </c>
      <c r="D222" s="29">
        <f aca="true" t="shared" si="19" ref="D222:K222">SUM(D223:D223)</f>
        <v>0</v>
      </c>
      <c r="E222" s="29">
        <f t="shared" si="19"/>
        <v>0</v>
      </c>
      <c r="F222" s="29">
        <f t="shared" si="19"/>
        <v>10000</v>
      </c>
      <c r="G222" s="29">
        <f t="shared" si="19"/>
        <v>0</v>
      </c>
      <c r="H222" s="29">
        <f t="shared" si="19"/>
        <v>4000</v>
      </c>
      <c r="I222" s="29">
        <f t="shared" si="19"/>
        <v>7000</v>
      </c>
      <c r="J222" s="29">
        <f t="shared" si="19"/>
        <v>1700</v>
      </c>
      <c r="K222" s="29">
        <f t="shared" si="19"/>
        <v>0</v>
      </c>
      <c r="L222" s="37">
        <v>32700</v>
      </c>
      <c r="M222" s="29">
        <v>32800</v>
      </c>
      <c r="N222" s="29">
        <v>32900</v>
      </c>
    </row>
    <row r="223" spans="1:14" ht="12.75">
      <c r="A223" s="10">
        <v>42</v>
      </c>
      <c r="B223" s="10" t="s">
        <v>121</v>
      </c>
      <c r="C223" s="29">
        <f>SUM(C224:C228)</f>
        <v>10000</v>
      </c>
      <c r="D223" s="29"/>
      <c r="E223" s="29">
        <f aca="true" t="shared" si="20" ref="E223:K223">SUM(E224:E228)</f>
        <v>0</v>
      </c>
      <c r="F223" s="29">
        <f t="shared" si="20"/>
        <v>10000</v>
      </c>
      <c r="G223" s="29">
        <f t="shared" si="20"/>
        <v>0</v>
      </c>
      <c r="H223" s="29">
        <f t="shared" si="20"/>
        <v>4000</v>
      </c>
      <c r="I223" s="29">
        <f t="shared" si="20"/>
        <v>7000</v>
      </c>
      <c r="J223" s="29">
        <f t="shared" si="20"/>
        <v>1700</v>
      </c>
      <c r="K223" s="29">
        <f t="shared" si="20"/>
        <v>0</v>
      </c>
      <c r="L223" s="37">
        <v>32700</v>
      </c>
      <c r="M223" s="29">
        <v>32800</v>
      </c>
      <c r="N223" s="29">
        <v>32900</v>
      </c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7">
        <f t="shared" si="16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0</v>
      </c>
      <c r="D225" s="31"/>
      <c r="E225" s="31"/>
      <c r="F225" s="31">
        <v>10000</v>
      </c>
      <c r="G225" s="31"/>
      <c r="H225" s="31">
        <v>0</v>
      </c>
      <c r="I225" s="31">
        <v>7000</v>
      </c>
      <c r="J225" s="31">
        <v>1700</v>
      </c>
      <c r="K225" s="31"/>
      <c r="L225" s="37">
        <v>18700</v>
      </c>
      <c r="M225" s="31"/>
      <c r="N225" s="31"/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7">
        <f t="shared" si="16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10000</v>
      </c>
      <c r="D227" s="31"/>
      <c r="E227" s="31"/>
      <c r="F227" s="31"/>
      <c r="G227" s="31"/>
      <c r="H227" s="31">
        <v>4000</v>
      </c>
      <c r="I227" s="31"/>
      <c r="J227" s="31"/>
      <c r="K227" s="31"/>
      <c r="L227" s="37">
        <f t="shared" si="16"/>
        <v>14000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7">
        <f t="shared" si="16"/>
        <v>0</v>
      </c>
      <c r="M228" s="31"/>
      <c r="N228" s="31"/>
    </row>
    <row r="229" spans="1:14" ht="12.75">
      <c r="A229" s="24" t="s">
        <v>127</v>
      </c>
      <c r="B229" s="16"/>
      <c r="C229" s="29">
        <v>6056000</v>
      </c>
      <c r="D229" s="29">
        <v>0</v>
      </c>
      <c r="E229" s="29">
        <f aca="true" t="shared" si="21" ref="E229:K229">SUM(E164+E222)</f>
        <v>279000</v>
      </c>
      <c r="F229" s="29">
        <v>176000</v>
      </c>
      <c r="G229" s="29">
        <f t="shared" si="21"/>
        <v>364500</v>
      </c>
      <c r="H229" s="29">
        <f t="shared" si="21"/>
        <v>10000</v>
      </c>
      <c r="I229" s="29">
        <v>39000</v>
      </c>
      <c r="J229" s="29">
        <f t="shared" si="21"/>
        <v>1700</v>
      </c>
      <c r="K229" s="29">
        <f t="shared" si="21"/>
        <v>0</v>
      </c>
      <c r="L229" s="37">
        <v>6926200</v>
      </c>
      <c r="M229" s="29">
        <v>7780900</v>
      </c>
      <c r="N229" s="29">
        <v>7785100</v>
      </c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f aca="true" t="shared" si="22" ref="C231:K231">SUM(C151+C229)</f>
        <v>6056000</v>
      </c>
      <c r="D231" s="36">
        <v>757550</v>
      </c>
      <c r="E231" s="36">
        <v>279000</v>
      </c>
      <c r="F231" s="36">
        <f t="shared" si="22"/>
        <v>176000</v>
      </c>
      <c r="G231" s="36">
        <f t="shared" si="22"/>
        <v>364500</v>
      </c>
      <c r="H231" s="36">
        <f t="shared" si="22"/>
        <v>10000</v>
      </c>
      <c r="I231" s="36">
        <f t="shared" si="22"/>
        <v>39000</v>
      </c>
      <c r="J231" s="36">
        <f t="shared" si="22"/>
        <v>1700</v>
      </c>
      <c r="K231" s="36">
        <f t="shared" si="22"/>
        <v>0</v>
      </c>
      <c r="L231" s="38">
        <v>7683750</v>
      </c>
      <c r="M231" s="36">
        <v>7780900</v>
      </c>
      <c r="N231" s="40">
        <v>7785100</v>
      </c>
    </row>
    <row r="232" spans="1:12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41" t="s">
        <v>190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9" ht="12.75">
      <c r="A234" s="51" t="s">
        <v>187</v>
      </c>
      <c r="B234" s="52"/>
      <c r="C234" s="52"/>
      <c r="I234" t="s">
        <v>185</v>
      </c>
    </row>
    <row r="236" ht="12.75">
      <c r="B236" s="4" t="s">
        <v>187</v>
      </c>
    </row>
    <row r="237" spans="2:9" ht="12.75">
      <c r="B237" s="13"/>
      <c r="I237" t="s">
        <v>186</v>
      </c>
    </row>
  </sheetData>
  <sheetProtection/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M8:N8"/>
    <mergeCell ref="A1:L1"/>
    <mergeCell ref="A2:L2"/>
    <mergeCell ref="B4:H4"/>
    <mergeCell ref="C7:K7"/>
    <mergeCell ref="B68:F68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4" t="s">
        <v>158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6:7" ht="12.75">
      <c r="F3" s="55" t="s">
        <v>141</v>
      </c>
      <c r="G3" s="55"/>
    </row>
    <row r="4" spans="2:8" ht="12.75">
      <c r="B4" s="45" t="s">
        <v>136</v>
      </c>
      <c r="C4" s="45"/>
      <c r="D4" s="45"/>
      <c r="E4" s="45"/>
      <c r="F4" s="45"/>
      <c r="G4" s="45"/>
      <c r="H4" s="45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2" t="s">
        <v>112</v>
      </c>
      <c r="N7" s="43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9" t="s">
        <v>142</v>
      </c>
      <c r="C56" s="49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9" t="s">
        <v>139</v>
      </c>
      <c r="C57" s="49"/>
      <c r="D57" s="49"/>
      <c r="E57" s="49"/>
      <c r="F57" s="49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9"/>
      <c r="C148" s="49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2018-10-23T09:02:41Z</cp:lastPrinted>
  <dcterms:created xsi:type="dcterms:W3CDTF">2011-09-21T19:59:38Z</dcterms:created>
  <dcterms:modified xsi:type="dcterms:W3CDTF">2019-02-19T07:03:01Z</dcterms:modified>
  <cp:category/>
  <cp:version/>
  <cp:contentType/>
  <cp:contentStatus/>
</cp:coreProperties>
</file>